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'con.bal.sheet'!$A$1:$J$70</definedName>
    <definedName name="CONS.CASH.FLOW">'Cashflow State'!$A$1:$G$48</definedName>
    <definedName name="CONS.EQUITY.CHG">'Equity chgs'!$A$1:$M$47</definedName>
    <definedName name="CONS.INC.STAT">'con.inc. state.'!$A$1:$J$47</definedName>
    <definedName name="_xlnm.Print_Area" localSheetId="3">'Cashflow State'!$A$1:$G$48</definedName>
    <definedName name="_xlnm.Print_Area" localSheetId="1">'con.bal.sheet'!$A$1:$H$70</definedName>
    <definedName name="_xlnm.Print_Area" localSheetId="0">'con.inc. state.'!$A$1:$H$47</definedName>
    <definedName name="_xlnm.Print_Area" localSheetId="2">'Equity chgs'!$A$1:$M$48</definedName>
    <definedName name="_xlnm.Print_Area">'Cashflow State'!$A$1:$G$48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<sst xmlns="http://schemas.openxmlformats.org/spreadsheetml/2006/main" count="181" uniqueCount="111">
  <si>
    <t>PRESTAR RESOURCES BHD ( 123066-A)</t>
  </si>
  <si>
    <t>Condensed Consolidated Income Statement</t>
  </si>
  <si>
    <t>For the 3rd financial quarter ended 30 September 2005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</si>
  <si>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</si>
  <si>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</si>
  <si>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</si>
  <si>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</si>
  <si>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</si>
  <si>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</si>
  <si>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Share of profit/(loss) of associate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</si>
  <si>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</si>
  <si>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</si>
  <si>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</si>
  <si>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</si>
  <si>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</si>
  <si>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</si>
  <si>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</si>
  <si>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</si>
  <si>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2004 )</t>
  </si>
  <si>
    <t>Individual Quarter</t>
  </si>
  <si>
    <t>Current</t>
  </si>
  <si>
    <t>Year</t>
  </si>
  <si>
    <t>Quarter</t>
  </si>
  <si>
    <t>30/9/2005</t>
  </si>
  <si>
    <t>RM'000</t>
  </si>
  <si>
    <t>Preceding Year</t>
  </si>
  <si>
    <t>Corresponding</t>
  </si>
  <si>
    <t>30/9/2004</t>
  </si>
  <si>
    <t>Cumulative Quarter</t>
  </si>
  <si>
    <t>To Date</t>
  </si>
  <si>
    <t>Condensed Consolidated Balance Sheet as at 30 September 2005</t>
  </si>
  <si>
    <t>Property, plant and equipment</t>
  </si>
  <si>
    <t>Investment in Associate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</si>
  <si>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</si>
  <si>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</si>
  <si>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</si>
  <si>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</si>
  <si>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</si>
  <si>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</si>
  <si>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</si>
  <si>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</si>
  <si>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</si>
  <si>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</si>
  <si>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</si>
  <si>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</si>
  <si>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</si>
  <si>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2004 )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</si>
  <si>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</si>
  <si>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</si>
  <si>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</si>
  <si>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</si>
  <si>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</si>
  <si>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</si>
  <si>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</si>
  <si>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</si>
  <si>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</si>
  <si>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</si>
  <si>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</si>
  <si>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</si>
  <si>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</si>
  <si>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</si>
  <si>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</si>
  <si>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</si>
  <si>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</si>
  <si>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</si>
  <si>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</si>
  <si>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</si>
  <si>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31/12/2004</t>
  </si>
  <si>
    <t>Condensed Consolidated Statement of Changes in Equity</t>
  </si>
  <si>
    <t>For the nine months ended 30 September 2005</t>
  </si>
  <si>
    <t xml:space="preserve">( The Condensed Consolidated Statements of Changes in Equity should be read in conjunction with the </t>
  </si>
  <si>
    <t>Annual Financial Statement for the year ended 31 December 2004 )</t>
  </si>
  <si>
    <t>At 1 January 2005</t>
  </si>
  <si>
    <t>Crystalisation of revaluation reserve</t>
  </si>
  <si>
    <t>Dividends paid for year 2004</t>
  </si>
  <si>
    <t>Exercise of ESOS</t>
  </si>
  <si>
    <t>Rights Issue of Warrants</t>
  </si>
  <si>
    <t>Shares Buy-back</t>
  </si>
  <si>
    <t>At 30 September 2005</t>
  </si>
  <si>
    <t>At 1 January 2004</t>
  </si>
  <si>
    <t>Dividends paid for year 2003</t>
  </si>
  <si>
    <t>At 30 September 2004</t>
  </si>
  <si>
    <t>Share Capital</t>
  </si>
  <si>
    <t>Share Premium</t>
  </si>
  <si>
    <t>Revaluation Reserves</t>
  </si>
  <si>
    <t>Warrant Reserves</t>
  </si>
  <si>
    <t>Retained profits</t>
  </si>
  <si>
    <t>Treasury Shares</t>
  </si>
  <si>
    <t>Total</t>
  </si>
  <si>
    <t>Condensed Consolidated Cash Flow Statement</t>
  </si>
  <si>
    <t xml:space="preserve">Profit before taxation 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</si>
  <si>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</si>
  <si>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</si>
  <si>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</si>
  <si>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</si>
  <si>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</si>
  <si>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</si>
  <si>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2005</t>
  </si>
  <si>
    <t>Foreign exchange differences on opening balances</t>
  </si>
  <si>
    <t>Cash and cash equivalents at 30 September 2005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</si>
  <si>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</si>
  <si>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</si>
  <si>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</si>
  <si>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</si>
  <si>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</si>
  <si>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</si>
  <si>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</si>
  <si>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</si>
  <si>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</si>
  <si>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30.9.2005</t>
  </si>
  <si>
    <t>30.9.2004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</si>
</sst>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4.6640625" style="1" customWidth="1"/>
    <col min="3" max="3" width="28.55468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2.664062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2:239" ht="18.75">
      <c r="B1" s="79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21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24" customHeight="1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21.75" customHeight="1">
      <c r="D7" s="6" t="s">
        <v>19</v>
      </c>
      <c r="E7" s="7"/>
      <c r="F7" s="6" t="s">
        <v>28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20</v>
      </c>
      <c r="E8" s="9" t="s">
        <v>25</v>
      </c>
      <c r="F8" s="6" t="s">
        <v>20</v>
      </c>
      <c r="G8" s="9" t="s">
        <v>25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21</v>
      </c>
      <c r="E9" s="11" t="s">
        <v>26</v>
      </c>
      <c r="F9" s="10" t="s">
        <v>21</v>
      </c>
      <c r="G9" s="11" t="s">
        <v>26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22</v>
      </c>
      <c r="E10" s="11" t="s">
        <v>22</v>
      </c>
      <c r="F10" s="10" t="s">
        <v>29</v>
      </c>
      <c r="G10" s="11" t="s">
        <v>29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23</v>
      </c>
      <c r="E11" s="13" t="s">
        <v>27</v>
      </c>
      <c r="F11" s="12" t="str">
        <f>D11</f>
        <v>30/9/2005</v>
      </c>
      <c r="G11" s="13" t="str">
        <f>E11</f>
        <v>30/9/2004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30" customHeight="1">
      <c r="D12" s="14" t="s">
        <v>24</v>
      </c>
      <c r="E12" s="15" t="s">
        <v>24</v>
      </c>
      <c r="F12" s="14" t="s">
        <v>24</v>
      </c>
      <c r="G12" s="15" t="s">
        <v>24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.7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22.5" customHeight="1">
      <c r="B14" s="4" t="s">
        <v>5</v>
      </c>
      <c r="D14" s="18">
        <v>130315</v>
      </c>
      <c r="E14" s="19">
        <v>129544</v>
      </c>
      <c r="F14" s="18">
        <v>406211</v>
      </c>
      <c r="G14" s="19">
        <v>344075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24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2437</v>
      </c>
      <c r="E16" s="19">
        <v>18267</v>
      </c>
      <c r="F16" s="18">
        <v>26229</v>
      </c>
      <c r="G16" s="19">
        <v>47676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24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-2967</v>
      </c>
      <c r="E18" s="26">
        <v>-2041</v>
      </c>
      <c r="F18" s="25">
        <v>-8035</v>
      </c>
      <c r="G18" s="26">
        <v>-5585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24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10</v>
      </c>
      <c r="E20" s="26">
        <v>3</v>
      </c>
      <c r="F20" s="25">
        <v>20</v>
      </c>
      <c r="G20" s="26">
        <v>15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/>
      <c r="D21" s="25"/>
      <c r="E21" s="26"/>
      <c r="F21" s="25"/>
      <c r="G21" s="26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6.5" customHeight="1">
      <c r="B22" s="24" t="s">
        <v>9</v>
      </c>
      <c r="D22" s="25">
        <v>-4</v>
      </c>
      <c r="E22" s="26">
        <v>-6</v>
      </c>
      <c r="F22" s="25">
        <v>-13</v>
      </c>
      <c r="G22" s="26">
        <v>-6</v>
      </c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2"/>
      <c r="E23" s="23"/>
      <c r="F23" s="22"/>
      <c r="G23" s="23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16.5" customHeight="1">
      <c r="D24" s="27"/>
      <c r="E24" s="28"/>
      <c r="F24" s="27"/>
      <c r="G24" s="28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22.5" customHeight="1">
      <c r="B25" s="4" t="s">
        <v>10</v>
      </c>
      <c r="D25" s="18">
        <f>D16+D18+D20+D22</f>
        <v>-524</v>
      </c>
      <c r="E25" s="19">
        <f>E16+E18+E20+E22</f>
        <v>16223</v>
      </c>
      <c r="F25" s="18">
        <f>F16+F18+F20+F22</f>
        <v>18201</v>
      </c>
      <c r="G25" s="19">
        <f>G16+G18+G20+G22</f>
        <v>42100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22.5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2:239" ht="16.5" customHeight="1">
      <c r="B27" s="24" t="s">
        <v>11</v>
      </c>
      <c r="D27" s="25">
        <v>-858</v>
      </c>
      <c r="E27" s="26">
        <v>-4702</v>
      </c>
      <c r="F27" s="25">
        <v>-5736</v>
      </c>
      <c r="G27" s="26">
        <v>-11906</v>
      </c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24" customHeight="1">
      <c r="D28" s="22"/>
      <c r="E28" s="23"/>
      <c r="F28" s="22"/>
      <c r="G28" s="23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16.5" customHeight="1">
      <c r="D29" s="27"/>
      <c r="E29" s="28"/>
      <c r="F29" s="27"/>
      <c r="G29" s="28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4" t="s">
        <v>12</v>
      </c>
      <c r="D30" s="18">
        <f>D25+D27</f>
        <v>-1382</v>
      </c>
      <c r="E30" s="19">
        <f>E25+E27</f>
        <v>11521</v>
      </c>
      <c r="F30" s="18">
        <f>F25+F27</f>
        <v>12465</v>
      </c>
      <c r="G30" s="19">
        <f>G25+G27</f>
        <v>30194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22.5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2:239" ht="16.5" customHeight="1">
      <c r="B32" s="24" t="s">
        <v>13</v>
      </c>
      <c r="D32" s="25">
        <v>-816</v>
      </c>
      <c r="E32" s="26">
        <v>-4203</v>
      </c>
      <c r="F32" s="25">
        <v>-5424</v>
      </c>
      <c r="G32" s="26">
        <v>-10479</v>
      </c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4" customHeight="1">
      <c r="D33" s="22"/>
      <c r="E33" s="23"/>
      <c r="F33" s="22"/>
      <c r="G33" s="23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22.5" customHeight="1">
      <c r="D34" s="27"/>
      <c r="E34" s="28"/>
      <c r="F34" s="27"/>
      <c r="G34" s="28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2:239" ht="16.5" customHeight="1">
      <c r="B35" s="4" t="s">
        <v>14</v>
      </c>
      <c r="D35" s="18">
        <f>D30+D32</f>
        <v>-2198</v>
      </c>
      <c r="E35" s="19">
        <f>E30+E32</f>
        <v>7318</v>
      </c>
      <c r="F35" s="18">
        <f>F30+F32</f>
        <v>7041</v>
      </c>
      <c r="G35" s="19">
        <f>G30+G32</f>
        <v>19715</v>
      </c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2.5" customHeight="1">
      <c r="D36" s="22"/>
      <c r="E36" s="23"/>
      <c r="F36" s="22"/>
      <c r="G36" s="23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24" customHeight="1">
      <c r="D37" s="29"/>
      <c r="E37" s="30"/>
      <c r="F37" s="29"/>
      <c r="G37" s="30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2:239" ht="16.5" customHeight="1">
      <c r="B38" s="24" t="s">
        <v>15</v>
      </c>
      <c r="D38" s="31">
        <v>-1.26</v>
      </c>
      <c r="E38" s="32">
        <v>4.18</v>
      </c>
      <c r="F38" s="31">
        <v>4.03</v>
      </c>
      <c r="G38" s="32">
        <v>11.27</v>
      </c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4" customHeight="1">
      <c r="D39" s="8"/>
      <c r="E39" s="33"/>
      <c r="F39" s="8"/>
      <c r="G39" s="33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22.5" customHeight="1">
      <c r="D40" s="29"/>
      <c r="E40" s="30"/>
      <c r="F40" s="29"/>
      <c r="G40" s="30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2:239" ht="16.5" customHeight="1">
      <c r="B41" s="24" t="s">
        <v>16</v>
      </c>
      <c r="D41" s="31">
        <v>-1.26</v>
      </c>
      <c r="E41" s="32">
        <v>4.18</v>
      </c>
      <c r="F41" s="31">
        <v>4.03</v>
      </c>
      <c r="G41" s="32">
        <v>11.27</v>
      </c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24" customHeight="1">
      <c r="D42" s="8"/>
      <c r="E42" s="33"/>
      <c r="F42" s="8"/>
      <c r="G42" s="33"/>
      <c r="H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4:239" ht="15.75">
      <c r="D43" s="34"/>
      <c r="E43" s="34"/>
      <c r="F43" s="34"/>
      <c r="G43" s="3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3:239" ht="15.7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8">
      <c r="B45" s="4" t="s">
        <v>17</v>
      </c>
      <c r="C45" s="4"/>
      <c r="D45" s="4"/>
      <c r="E45" s="4"/>
      <c r="F45" s="4"/>
      <c r="G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2:239" ht="13.5" customHeight="1">
      <c r="B46" s="4" t="s">
        <v>18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.7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3.5" customHeight="1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.7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.7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.7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3.5" customHeight="1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.7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.7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5.7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3.5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.7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.7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3.5" customHeight="1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.7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.7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3.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.7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3.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9.7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9.7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0.5" customHeight="1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3:239" ht="15.7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5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5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5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5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5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5"/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5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5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5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5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5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5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.75">
      <c r="A95" s="3"/>
      <c r="B95" s="35"/>
      <c r="C95" s="3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5.75">
      <c r="A96" s="3"/>
      <c r="B96" s="35"/>
      <c r="C96" s="3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5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6"/>
      <c r="C2" s="37"/>
      <c r="D2" s="37"/>
      <c r="E2" s="37"/>
      <c r="F2" s="37"/>
      <c r="G2" s="3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8" t="s">
        <v>30</v>
      </c>
      <c r="C3" s="37"/>
      <c r="D3" s="37"/>
      <c r="E3" s="37"/>
      <c r="F3" s="37"/>
      <c r="G3" s="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39"/>
      <c r="D4" s="39"/>
      <c r="E4" s="39"/>
      <c r="F4" s="39"/>
      <c r="G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0" t="s">
        <v>4</v>
      </c>
      <c r="C5" s="3"/>
      <c r="D5" s="3"/>
      <c r="E5" s="3"/>
      <c r="F5" s="41" t="s">
        <v>61</v>
      </c>
      <c r="G5" s="42" t="s">
        <v>63</v>
      </c>
      <c r="H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0"/>
      <c r="C6" s="3"/>
      <c r="D6" s="3"/>
      <c r="E6" s="3"/>
      <c r="F6" s="43" t="s">
        <v>62</v>
      </c>
      <c r="G6" s="44" t="s">
        <v>64</v>
      </c>
      <c r="H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0"/>
      <c r="C7" s="3"/>
      <c r="D7" s="3"/>
      <c r="E7" s="3"/>
      <c r="F7" s="43" t="s">
        <v>20</v>
      </c>
      <c r="G7" s="44" t="s">
        <v>65</v>
      </c>
      <c r="H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0"/>
      <c r="C8" s="3"/>
      <c r="D8" s="3"/>
      <c r="E8" s="3"/>
      <c r="F8" s="43" t="s">
        <v>22</v>
      </c>
      <c r="G8" s="44" t="s">
        <v>66</v>
      </c>
      <c r="H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3" t="s">
        <v>23</v>
      </c>
      <c r="G9" s="44" t="s">
        <v>67</v>
      </c>
      <c r="H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8" t="s">
        <v>4</v>
      </c>
      <c r="C10" s="3"/>
      <c r="D10" s="3"/>
      <c r="E10" s="3"/>
      <c r="F10" s="43" t="s">
        <v>24</v>
      </c>
      <c r="G10" s="44" t="s">
        <v>24</v>
      </c>
      <c r="H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5"/>
      <c r="G11" s="46"/>
      <c r="H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5" t="s">
        <v>4</v>
      </c>
      <c r="C12" s="38" t="s">
        <v>31</v>
      </c>
      <c r="D12" s="47"/>
      <c r="E12" s="3"/>
      <c r="F12" s="48">
        <v>112562</v>
      </c>
      <c r="G12" s="49">
        <v>108201</v>
      </c>
      <c r="H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5"/>
      <c r="C13" s="47"/>
      <c r="D13" s="47"/>
      <c r="E13" s="3"/>
      <c r="F13" s="48"/>
      <c r="G13" s="49"/>
      <c r="H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5"/>
      <c r="C14" s="38" t="s">
        <v>32</v>
      </c>
      <c r="D14" s="47"/>
      <c r="E14" s="3"/>
      <c r="F14" s="48">
        <v>30</v>
      </c>
      <c r="G14" s="49">
        <v>43</v>
      </c>
      <c r="H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5"/>
      <c r="C15" s="47"/>
      <c r="D15" s="47"/>
      <c r="E15" s="3"/>
      <c r="F15" s="48"/>
      <c r="G15" s="49"/>
      <c r="H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 customHeight="1">
      <c r="A16" s="3"/>
      <c r="B16" s="35" t="s">
        <v>4</v>
      </c>
      <c r="C16" s="38" t="s">
        <v>33</v>
      </c>
      <c r="D16" s="47"/>
      <c r="E16" s="3"/>
      <c r="F16" s="48">
        <v>1807</v>
      </c>
      <c r="G16" s="49">
        <v>1917</v>
      </c>
      <c r="H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5"/>
      <c r="C17" s="47"/>
      <c r="D17" s="47"/>
      <c r="E17" s="3"/>
      <c r="F17" s="48"/>
      <c r="G17" s="49"/>
      <c r="H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" customHeight="1">
      <c r="A18" s="3"/>
      <c r="B18" s="35"/>
      <c r="C18" s="38" t="s">
        <v>34</v>
      </c>
      <c r="D18" s="47"/>
      <c r="E18" s="3"/>
      <c r="F18" s="48">
        <v>1921</v>
      </c>
      <c r="G18" s="49">
        <v>1951</v>
      </c>
      <c r="H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.75" customHeight="1">
      <c r="A19" s="3"/>
      <c r="B19" s="35"/>
      <c r="C19" s="47"/>
      <c r="D19" s="47"/>
      <c r="E19" s="3"/>
      <c r="F19" s="48"/>
      <c r="G19" s="49"/>
      <c r="H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5" t="s">
        <v>4</v>
      </c>
      <c r="C20" s="38" t="s">
        <v>35</v>
      </c>
      <c r="D20" s="47"/>
      <c r="E20" s="3"/>
      <c r="F20" s="48">
        <v>553</v>
      </c>
      <c r="G20" s="49">
        <v>553</v>
      </c>
      <c r="H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6.75" customHeight="1">
      <c r="A21" s="3"/>
      <c r="B21" s="35"/>
      <c r="C21" s="47"/>
      <c r="D21" s="47"/>
      <c r="E21" s="3"/>
      <c r="F21" s="48"/>
      <c r="G21" s="49"/>
      <c r="H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5" t="s">
        <v>4</v>
      </c>
      <c r="C22" s="38" t="s">
        <v>36</v>
      </c>
      <c r="D22" s="47"/>
      <c r="E22" s="3"/>
      <c r="F22" s="48"/>
      <c r="G22" s="49"/>
      <c r="H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5"/>
      <c r="C23" s="50"/>
      <c r="D23" s="51" t="s">
        <v>47</v>
      </c>
      <c r="E23" s="52"/>
      <c r="F23" s="53">
        <v>192078</v>
      </c>
      <c r="G23" s="54">
        <v>184424</v>
      </c>
      <c r="H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5"/>
      <c r="C24" s="55"/>
      <c r="D24" s="56" t="s">
        <v>48</v>
      </c>
      <c r="E24" s="3"/>
      <c r="F24" s="48">
        <v>136630</v>
      </c>
      <c r="G24" s="49">
        <v>109754</v>
      </c>
      <c r="H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5"/>
      <c r="C25" s="55"/>
      <c r="D25" s="56" t="s">
        <v>49</v>
      </c>
      <c r="E25" s="3"/>
      <c r="F25" s="48">
        <v>9030</v>
      </c>
      <c r="G25" s="49">
        <v>10722</v>
      </c>
      <c r="H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5"/>
      <c r="C26" s="55"/>
      <c r="D26" s="56" t="s">
        <v>50</v>
      </c>
      <c r="E26" s="3"/>
      <c r="F26" s="48">
        <v>1625</v>
      </c>
      <c r="G26" s="49">
        <v>597</v>
      </c>
      <c r="H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5"/>
      <c r="C27" s="55"/>
      <c r="D27" s="56" t="s">
        <v>51</v>
      </c>
      <c r="E27" s="3"/>
      <c r="F27" s="48">
        <f>10163+150</f>
        <v>10313</v>
      </c>
      <c r="G27" s="49">
        <v>11295</v>
      </c>
      <c r="H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5"/>
      <c r="C28" s="55"/>
      <c r="D28" s="57" t="s">
        <v>4</v>
      </c>
      <c r="E28" s="3"/>
      <c r="F28" s="48"/>
      <c r="G28" s="49"/>
      <c r="H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5"/>
      <c r="C29" s="58"/>
      <c r="D29" s="58"/>
      <c r="E29" s="52"/>
      <c r="F29" s="53">
        <f>SUM(F23:F28)</f>
        <v>349676</v>
      </c>
      <c r="G29" s="54">
        <f>SUM(G23:G28)</f>
        <v>316792</v>
      </c>
      <c r="H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5" t="s">
        <v>4</v>
      </c>
      <c r="C30" s="38" t="s">
        <v>37</v>
      </c>
      <c r="D30" s="47"/>
      <c r="E30" s="3"/>
      <c r="F30" s="48"/>
      <c r="G30" s="49"/>
      <c r="H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5"/>
      <c r="C31" s="50"/>
      <c r="D31" s="51" t="s">
        <v>52</v>
      </c>
      <c r="E31" s="52"/>
      <c r="F31" s="53">
        <v>12353</v>
      </c>
      <c r="G31" s="54">
        <v>23085</v>
      </c>
      <c r="H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5"/>
      <c r="C32" s="55"/>
      <c r="D32" s="56" t="s">
        <v>53</v>
      </c>
      <c r="E32" s="3"/>
      <c r="F32" s="48">
        <v>10379</v>
      </c>
      <c r="G32" s="49">
        <v>14320</v>
      </c>
      <c r="H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8.75">
      <c r="A33" s="3"/>
      <c r="B33" s="35"/>
      <c r="C33" s="55"/>
      <c r="D33" s="56" t="s">
        <v>54</v>
      </c>
      <c r="E33" s="3"/>
      <c r="F33" s="48">
        <v>3151</v>
      </c>
      <c r="G33" s="49">
        <v>3016</v>
      </c>
      <c r="H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5"/>
      <c r="C34" s="55"/>
      <c r="D34" s="56" t="s">
        <v>55</v>
      </c>
      <c r="E34" s="3"/>
      <c r="F34" s="48">
        <f>186635+40000+4564+2529</f>
        <v>233728</v>
      </c>
      <c r="G34" s="49">
        <f>177956+3934+3164</f>
        <v>185054</v>
      </c>
      <c r="H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8.75">
      <c r="A35" s="3"/>
      <c r="B35" s="35"/>
      <c r="C35" s="55"/>
      <c r="D35" s="56" t="s">
        <v>56</v>
      </c>
      <c r="E35" s="3"/>
      <c r="F35" s="59">
        <v>637</v>
      </c>
      <c r="G35" s="60">
        <v>4833</v>
      </c>
      <c r="H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5"/>
      <c r="C36" s="55"/>
      <c r="D36" s="56" t="s">
        <v>4</v>
      </c>
      <c r="E36" s="3"/>
      <c r="F36" s="48" t="s">
        <v>4</v>
      </c>
      <c r="G36" s="49" t="s">
        <v>4</v>
      </c>
      <c r="H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8.75">
      <c r="A37" s="3"/>
      <c r="B37" s="35"/>
      <c r="C37" s="58"/>
      <c r="D37" s="58"/>
      <c r="E37" s="52"/>
      <c r="F37" s="53">
        <f>SUM(F31:F36)</f>
        <v>260248</v>
      </c>
      <c r="G37" s="54">
        <f>SUM(G31:G36)</f>
        <v>230308</v>
      </c>
      <c r="H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6.75" customHeight="1">
      <c r="A38" s="3"/>
      <c r="B38" s="35"/>
      <c r="C38" s="47"/>
      <c r="D38" s="47"/>
      <c r="E38" s="3"/>
      <c r="F38" s="48"/>
      <c r="G38" s="49"/>
      <c r="H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>
      <c r="A39" s="3"/>
      <c r="B39" s="35" t="s">
        <v>4</v>
      </c>
      <c r="C39" s="38" t="s">
        <v>38</v>
      </c>
      <c r="D39" s="47"/>
      <c r="E39" s="3"/>
      <c r="F39" s="48">
        <f>F29-F37</f>
        <v>89428</v>
      </c>
      <c r="G39" s="49">
        <f>G29-G37</f>
        <v>86484</v>
      </c>
      <c r="H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.75" customHeight="1">
      <c r="A40" s="3"/>
      <c r="B40" s="35"/>
      <c r="C40" s="47"/>
      <c r="D40" s="47"/>
      <c r="E40" s="3"/>
      <c r="F40" s="48"/>
      <c r="G40" s="49"/>
      <c r="H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5"/>
      <c r="C41" s="47"/>
      <c r="D41" s="47"/>
      <c r="E41" s="3"/>
      <c r="F41" s="61">
        <f>F12+F16+F18+F20+F39+F14</f>
        <v>206301</v>
      </c>
      <c r="G41" s="62">
        <f>G12+G16+G18+G20+G39+G14</f>
        <v>199149</v>
      </c>
      <c r="H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6.75" customHeight="1">
      <c r="A42" s="3"/>
      <c r="B42" s="35" t="s">
        <v>4</v>
      </c>
      <c r="C42" s="47" t="s">
        <v>4</v>
      </c>
      <c r="D42" s="47"/>
      <c r="E42" s="3"/>
      <c r="F42" s="63"/>
      <c r="G42" s="64"/>
      <c r="H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 customHeight="1">
      <c r="A43" s="3"/>
      <c r="B43" s="35" t="s">
        <v>4</v>
      </c>
      <c r="C43" s="38" t="s">
        <v>39</v>
      </c>
      <c r="D43" s="47"/>
      <c r="E43" s="3"/>
      <c r="F43" s="48"/>
      <c r="G43" s="49"/>
      <c r="H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8.75" customHeight="1">
      <c r="A44" s="3"/>
      <c r="B44" s="35"/>
      <c r="C44" s="38" t="s">
        <v>40</v>
      </c>
      <c r="D44" s="47"/>
      <c r="E44" s="3"/>
      <c r="F44" s="48"/>
      <c r="G44" s="49"/>
      <c r="H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6" customHeight="1">
      <c r="A45" s="3"/>
      <c r="B45" s="35"/>
      <c r="C45" s="47"/>
      <c r="D45" s="47"/>
      <c r="E45" s="3"/>
      <c r="F45" s="48"/>
      <c r="G45" s="49"/>
      <c r="H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8.75">
      <c r="A46" s="3"/>
      <c r="B46" s="35" t="s">
        <v>4</v>
      </c>
      <c r="D46" s="65" t="s">
        <v>57</v>
      </c>
      <c r="E46" s="3"/>
      <c r="F46" s="48">
        <v>88801</v>
      </c>
      <c r="G46" s="49">
        <v>87662</v>
      </c>
      <c r="H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5"/>
      <c r="D47" s="65" t="s">
        <v>58</v>
      </c>
      <c r="E47" s="3"/>
      <c r="F47" s="48">
        <v>65623</v>
      </c>
      <c r="G47" s="49">
        <v>59934</v>
      </c>
      <c r="H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8.75">
      <c r="A48" s="3"/>
      <c r="B48" s="35"/>
      <c r="D48" s="65" t="s">
        <v>59</v>
      </c>
      <c r="E48" s="3"/>
      <c r="F48" s="48">
        <v>-2696</v>
      </c>
      <c r="G48" s="49">
        <v>-1305</v>
      </c>
      <c r="H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6.75" customHeight="1">
      <c r="A49" s="3"/>
      <c r="B49" s="35"/>
      <c r="C49" s="47"/>
      <c r="D49" s="47"/>
      <c r="E49" s="3"/>
      <c r="F49" s="48"/>
      <c r="G49" s="49"/>
      <c r="H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8.75">
      <c r="A50" s="3"/>
      <c r="B50" s="35"/>
      <c r="C50" s="47"/>
      <c r="D50" s="47" t="s">
        <v>4</v>
      </c>
      <c r="E50" s="3"/>
      <c r="F50" s="53">
        <f>SUM(F46:F49)</f>
        <v>151728</v>
      </c>
      <c r="G50" s="54">
        <f>SUM(G46:G49)</f>
        <v>146291</v>
      </c>
      <c r="H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6.75" customHeight="1">
      <c r="A51" s="3"/>
      <c r="B51" s="35"/>
      <c r="C51" s="47"/>
      <c r="D51" s="47"/>
      <c r="E51" s="3"/>
      <c r="F51" s="53"/>
      <c r="G51" s="54"/>
      <c r="H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8.75">
      <c r="A52" s="3"/>
      <c r="B52" s="35" t="s">
        <v>4</v>
      </c>
      <c r="C52" s="38" t="s">
        <v>41</v>
      </c>
      <c r="D52" s="47"/>
      <c r="E52" s="3"/>
      <c r="F52" s="48">
        <v>45707</v>
      </c>
      <c r="G52" s="49">
        <v>41223</v>
      </c>
      <c r="H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6.75" customHeight="1">
      <c r="A53" s="3"/>
      <c r="B53" s="35"/>
      <c r="C53" s="47"/>
      <c r="D53" s="47"/>
      <c r="E53" s="3"/>
      <c r="F53" s="48"/>
      <c r="G53" s="49"/>
      <c r="H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5" t="s">
        <v>4</v>
      </c>
      <c r="C54" s="38" t="s">
        <v>42</v>
      </c>
      <c r="D54" s="47"/>
      <c r="E54" s="3"/>
      <c r="F54" s="48" t="s">
        <v>4</v>
      </c>
      <c r="G54" s="49" t="s">
        <v>4</v>
      </c>
      <c r="H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5"/>
      <c r="C55" s="47"/>
      <c r="D55" s="47"/>
      <c r="E55" s="3"/>
      <c r="F55" s="48"/>
      <c r="G55" s="49"/>
      <c r="H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5" t="s">
        <v>4</v>
      </c>
      <c r="C56" s="47" t="s">
        <v>4</v>
      </c>
      <c r="D56" s="65" t="s">
        <v>54</v>
      </c>
      <c r="E56" s="3"/>
      <c r="F56" s="53">
        <v>3207</v>
      </c>
      <c r="G56" s="54">
        <v>4265</v>
      </c>
      <c r="H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6.5" customHeight="1">
      <c r="A57" s="3"/>
      <c r="B57" s="35"/>
      <c r="C57" s="47"/>
      <c r="D57" s="65" t="s">
        <v>55</v>
      </c>
      <c r="E57" s="3"/>
      <c r="F57" s="48">
        <v>1295</v>
      </c>
      <c r="G57" s="49">
        <v>2936</v>
      </c>
      <c r="H57" s="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8" customHeight="1">
      <c r="A58" s="3"/>
      <c r="B58" s="35"/>
      <c r="C58" s="47"/>
      <c r="D58" s="65" t="s">
        <v>60</v>
      </c>
      <c r="E58" s="3"/>
      <c r="F58" s="48">
        <v>4364</v>
      </c>
      <c r="G58" s="49">
        <v>4434</v>
      </c>
      <c r="H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8.75">
      <c r="A59" s="3"/>
      <c r="B59" s="35" t="s">
        <v>4</v>
      </c>
      <c r="C59" s="47" t="s">
        <v>4</v>
      </c>
      <c r="E59" s="3"/>
      <c r="F59" s="53">
        <f>SUM(F56:F58)</f>
        <v>8866</v>
      </c>
      <c r="G59" s="54">
        <f>SUM(G56:G58)</f>
        <v>11635</v>
      </c>
      <c r="H59" s="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6.75" customHeight="1">
      <c r="A60" s="3"/>
      <c r="B60" s="35"/>
      <c r="C60" s="47"/>
      <c r="D60" s="47"/>
      <c r="E60" s="3"/>
      <c r="F60" s="48"/>
      <c r="G60" s="49"/>
      <c r="H60" s="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8.75">
      <c r="A61" s="3"/>
      <c r="B61" s="35"/>
      <c r="C61" s="47"/>
      <c r="D61" s="47"/>
      <c r="E61" s="3"/>
      <c r="F61" s="61">
        <f>F50+F52+F59</f>
        <v>206301</v>
      </c>
      <c r="G61" s="62">
        <f>G50+G52+G59</f>
        <v>199149</v>
      </c>
      <c r="H61" s="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0.5" customHeight="1">
      <c r="A62" s="3"/>
      <c r="B62" s="35"/>
      <c r="C62" s="47"/>
      <c r="D62" s="47"/>
      <c r="E62" s="3"/>
      <c r="F62" s="63"/>
      <c r="G62" s="64"/>
      <c r="H62" s="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 customHeight="1">
      <c r="A63" s="3"/>
      <c r="B63" s="35"/>
      <c r="C63" s="47" t="s">
        <v>43</v>
      </c>
      <c r="D63" s="47"/>
      <c r="E63" s="3"/>
      <c r="F63" s="66">
        <v>0.86</v>
      </c>
      <c r="G63" s="67">
        <f>(+G50-G16)/(G46*2-537*2)</f>
        <v>0.828545193687231</v>
      </c>
      <c r="H63" s="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6.75" customHeight="1">
      <c r="A64" s="3"/>
      <c r="B64" s="35"/>
      <c r="C64" s="3"/>
      <c r="D64" s="3"/>
      <c r="E64" s="3"/>
      <c r="F64" s="48"/>
      <c r="G64" s="49"/>
      <c r="H64" s="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5"/>
      <c r="C65" s="3" t="s">
        <v>4</v>
      </c>
      <c r="D65" s="3"/>
      <c r="E65" s="3"/>
      <c r="F65" s="68"/>
      <c r="G65" s="6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5"/>
      <c r="C66" s="3"/>
      <c r="D66" s="3"/>
      <c r="E66" s="3"/>
      <c r="F66" s="3" t="s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8">
      <c r="A67" s="3"/>
      <c r="B67" s="35"/>
      <c r="C67" s="4" t="s">
        <v>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8">
      <c r="A68" s="3"/>
      <c r="B68" s="35"/>
      <c r="C68" s="4" t="s">
        <v>45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8.75">
      <c r="A69" s="3"/>
      <c r="B69" s="35"/>
      <c r="C69" s="38" t="s">
        <v>46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9" width="12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ht="34.5" customHeight="1"/>
    <row r="2" spans="2:3" ht="18.75">
      <c r="B2" s="79" t="s">
        <v>0</v>
      </c>
      <c r="C2" s="37"/>
    </row>
    <row r="4" spans="2:3" ht="18">
      <c r="B4" s="4" t="s">
        <v>68</v>
      </c>
      <c r="C4" s="69"/>
    </row>
    <row r="5" spans="2:3" ht="18">
      <c r="B5" s="4" t="s">
        <v>69</v>
      </c>
      <c r="C5" s="69"/>
    </row>
    <row r="6" ht="21" customHeight="1"/>
    <row r="7" spans="6:13" ht="36">
      <c r="F7" s="70" t="s">
        <v>82</v>
      </c>
      <c r="G7" s="70" t="s">
        <v>83</v>
      </c>
      <c r="H7" s="70" t="s">
        <v>84</v>
      </c>
      <c r="I7" s="70" t="s">
        <v>85</v>
      </c>
      <c r="J7" s="70" t="s">
        <v>86</v>
      </c>
      <c r="K7" s="70" t="s">
        <v>87</v>
      </c>
      <c r="L7" s="71" t="s">
        <v>88</v>
      </c>
      <c r="M7" s="33"/>
    </row>
    <row r="8" spans="6:13" ht="18">
      <c r="F8" s="15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15" t="s">
        <v>24</v>
      </c>
      <c r="M8" s="33"/>
    </row>
    <row r="9" spans="6:13" ht="15">
      <c r="F9" s="17"/>
      <c r="G9" s="17"/>
      <c r="H9" s="17"/>
      <c r="I9" s="17"/>
      <c r="J9" s="17"/>
      <c r="K9" s="17"/>
      <c r="L9" s="17"/>
      <c r="M9" s="33"/>
    </row>
    <row r="10" spans="3:13" ht="18">
      <c r="C10" s="24" t="s">
        <v>72</v>
      </c>
      <c r="D10" s="24"/>
      <c r="E10" s="24"/>
      <c r="F10" s="26">
        <v>87662</v>
      </c>
      <c r="G10" s="26">
        <v>293</v>
      </c>
      <c r="H10" s="26">
        <v>1168</v>
      </c>
      <c r="I10" s="26">
        <v>0</v>
      </c>
      <c r="J10" s="26">
        <v>58472</v>
      </c>
      <c r="K10" s="26">
        <v>-1305</v>
      </c>
      <c r="L10" s="26">
        <f>SUM(F10:K10)</f>
        <v>146290</v>
      </c>
      <c r="M10" s="33"/>
    </row>
    <row r="11" spans="6:13" ht="15">
      <c r="F11" s="23"/>
      <c r="G11" s="23"/>
      <c r="H11" s="23"/>
      <c r="I11" s="23"/>
      <c r="J11" s="23"/>
      <c r="K11" s="23"/>
      <c r="L11" s="23"/>
      <c r="M11" s="33"/>
    </row>
    <row r="12" spans="6:13" ht="15">
      <c r="F12" s="23"/>
      <c r="G12" s="23"/>
      <c r="H12" s="23"/>
      <c r="I12" s="23"/>
      <c r="J12" s="23"/>
      <c r="K12" s="23"/>
      <c r="L12" s="23"/>
      <c r="M12" s="33"/>
    </row>
    <row r="13" spans="3:13" ht="18">
      <c r="C13" s="24" t="s">
        <v>73</v>
      </c>
      <c r="F13" s="26"/>
      <c r="G13" s="26"/>
      <c r="H13" s="26">
        <v>-25</v>
      </c>
      <c r="I13" s="26"/>
      <c r="J13" s="26">
        <v>25</v>
      </c>
      <c r="K13" s="26"/>
      <c r="L13" s="26">
        <f>SUM(F13:K13)</f>
        <v>0</v>
      </c>
      <c r="M13" s="33"/>
    </row>
    <row r="14" spans="3:13" ht="15">
      <c r="C14" s="72"/>
      <c r="D14" s="72"/>
      <c r="E14" s="72"/>
      <c r="F14" s="28"/>
      <c r="G14" s="28"/>
      <c r="H14" s="28"/>
      <c r="I14" s="28"/>
      <c r="J14" s="28"/>
      <c r="K14" s="28"/>
      <c r="L14" s="28"/>
      <c r="M14" s="33"/>
    </row>
    <row r="15" spans="3:13" ht="21" customHeight="1">
      <c r="C15" s="24" t="s">
        <v>14</v>
      </c>
      <c r="D15" s="24"/>
      <c r="E15" s="24"/>
      <c r="F15" s="26" t="s">
        <v>4</v>
      </c>
      <c r="G15" s="26"/>
      <c r="H15" s="26"/>
      <c r="I15" s="26"/>
      <c r="J15" s="26">
        <v>7041</v>
      </c>
      <c r="K15" s="26"/>
      <c r="L15" s="26">
        <f>SUM(F15:K15)</f>
        <v>7041</v>
      </c>
      <c r="M15" s="33"/>
    </row>
    <row r="16" spans="6:13" ht="15">
      <c r="F16" s="23"/>
      <c r="G16" s="23"/>
      <c r="H16" s="23"/>
      <c r="I16" s="23"/>
      <c r="J16" s="23"/>
      <c r="K16" s="23"/>
      <c r="L16" s="23"/>
      <c r="M16" s="33"/>
    </row>
    <row r="17" spans="3:13" ht="21" customHeight="1">
      <c r="C17" s="24" t="s">
        <v>74</v>
      </c>
      <c r="D17" s="24"/>
      <c r="E17" s="24"/>
      <c r="F17" s="26" t="s">
        <v>4</v>
      </c>
      <c r="G17" s="26"/>
      <c r="H17" s="26"/>
      <c r="I17" s="26"/>
      <c r="J17" s="26">
        <v>-5778</v>
      </c>
      <c r="K17" s="26"/>
      <c r="L17" s="26">
        <f>SUM(F17:K17)</f>
        <v>-5778</v>
      </c>
      <c r="M17" s="33"/>
    </row>
    <row r="18" spans="3:13" ht="15">
      <c r="C18" s="72"/>
      <c r="D18" s="72"/>
      <c r="E18" s="72"/>
      <c r="F18" s="28"/>
      <c r="G18" s="28"/>
      <c r="H18" s="28"/>
      <c r="I18" s="28"/>
      <c r="J18" s="28"/>
      <c r="K18" s="28"/>
      <c r="L18" s="28"/>
      <c r="M18" s="33"/>
    </row>
    <row r="19" spans="3:13" ht="21" customHeight="1">
      <c r="C19" s="24" t="s">
        <v>75</v>
      </c>
      <c r="D19" s="24"/>
      <c r="E19" s="24"/>
      <c r="F19" s="26">
        <v>1139</v>
      </c>
      <c r="G19" s="26">
        <f>566-1</f>
        <v>565</v>
      </c>
      <c r="H19" s="26"/>
      <c r="I19" s="26"/>
      <c r="J19" s="26"/>
      <c r="K19" s="26"/>
      <c r="L19" s="26">
        <f>SUM(F19:K19)</f>
        <v>1704</v>
      </c>
      <c r="M19" s="33"/>
    </row>
    <row r="20" spans="6:13" ht="15">
      <c r="F20" s="23"/>
      <c r="G20" s="23"/>
      <c r="H20" s="23"/>
      <c r="I20" s="23"/>
      <c r="J20" s="23"/>
      <c r="K20" s="23"/>
      <c r="L20" s="23"/>
      <c r="M20" s="33"/>
    </row>
    <row r="21" spans="3:13" ht="21.75" customHeight="1">
      <c r="C21" s="24" t="s">
        <v>76</v>
      </c>
      <c r="F21" s="26"/>
      <c r="G21" s="26"/>
      <c r="H21" s="26"/>
      <c r="I21" s="26">
        <v>3862</v>
      </c>
      <c r="J21" s="26"/>
      <c r="K21" s="26"/>
      <c r="L21" s="26">
        <f>SUM(F21:K21)</f>
        <v>3862</v>
      </c>
      <c r="M21" s="33"/>
    </row>
    <row r="22" spans="6:13" ht="15">
      <c r="F22" s="23"/>
      <c r="G22" s="23"/>
      <c r="H22" s="23"/>
      <c r="I22" s="23"/>
      <c r="J22" s="23"/>
      <c r="K22" s="23"/>
      <c r="L22" s="23"/>
      <c r="M22" s="33"/>
    </row>
    <row r="23" spans="3:13" ht="21" customHeight="1">
      <c r="C23" s="24" t="s">
        <v>77</v>
      </c>
      <c r="D23" s="24"/>
      <c r="E23" s="24"/>
      <c r="F23" s="26" t="s">
        <v>4</v>
      </c>
      <c r="G23" s="26"/>
      <c r="H23" s="26"/>
      <c r="I23" s="26"/>
      <c r="J23" s="26"/>
      <c r="K23" s="26">
        <v>-1391</v>
      </c>
      <c r="L23" s="26">
        <f>SUM(F23:K23)</f>
        <v>-1391</v>
      </c>
      <c r="M23" s="33"/>
    </row>
    <row r="24" spans="6:13" ht="15">
      <c r="F24" s="23"/>
      <c r="G24" s="23"/>
      <c r="H24" s="23"/>
      <c r="I24" s="23"/>
      <c r="J24" s="23"/>
      <c r="K24" s="23"/>
      <c r="L24" s="23"/>
      <c r="M24" s="33"/>
    </row>
    <row r="25" spans="6:13" ht="15">
      <c r="F25" s="73"/>
      <c r="G25" s="74"/>
      <c r="H25" s="74"/>
      <c r="I25" s="74"/>
      <c r="J25" s="74"/>
      <c r="K25" s="74"/>
      <c r="L25" s="74"/>
      <c r="M25" s="8"/>
    </row>
    <row r="26" spans="3:13" ht="21" customHeight="1">
      <c r="C26" s="4" t="s">
        <v>78</v>
      </c>
      <c r="D26" s="4"/>
      <c r="E26" s="4"/>
      <c r="F26" s="18">
        <f aca="true" t="shared" si="0" ref="F26:L26">SUM(F10:F24)</f>
        <v>88801</v>
      </c>
      <c r="G26" s="19">
        <f t="shared" si="0"/>
        <v>858</v>
      </c>
      <c r="H26" s="19">
        <f t="shared" si="0"/>
        <v>1143</v>
      </c>
      <c r="I26" s="19">
        <f t="shared" si="0"/>
        <v>3862</v>
      </c>
      <c r="J26" s="19">
        <f t="shared" si="0"/>
        <v>59760</v>
      </c>
      <c r="K26" s="19">
        <f t="shared" si="0"/>
        <v>-2696</v>
      </c>
      <c r="L26" s="19">
        <f t="shared" si="0"/>
        <v>151728</v>
      </c>
      <c r="M26" s="8"/>
    </row>
    <row r="27" spans="6:13" ht="15">
      <c r="F27" s="22"/>
      <c r="G27" s="23"/>
      <c r="H27" s="23"/>
      <c r="I27" s="23"/>
      <c r="J27" s="23"/>
      <c r="K27" s="23"/>
      <c r="L27" s="23"/>
      <c r="M27" s="8"/>
    </row>
    <row r="28" spans="6:13" ht="15">
      <c r="F28" s="74"/>
      <c r="G28" s="74"/>
      <c r="H28" s="74"/>
      <c r="I28" s="74"/>
      <c r="J28" s="74"/>
      <c r="K28" s="74"/>
      <c r="L28" s="74"/>
      <c r="M28" s="33"/>
    </row>
    <row r="29" spans="3:13" ht="21" customHeight="1">
      <c r="C29" s="24" t="s">
        <v>79</v>
      </c>
      <c r="D29" s="24"/>
      <c r="E29" s="24"/>
      <c r="F29" s="26">
        <v>87069</v>
      </c>
      <c r="G29" s="26">
        <v>0</v>
      </c>
      <c r="H29" s="26">
        <v>1202</v>
      </c>
      <c r="I29" s="26">
        <v>0</v>
      </c>
      <c r="J29" s="26">
        <v>35287</v>
      </c>
      <c r="K29" s="26">
        <v>-1305</v>
      </c>
      <c r="L29" s="26">
        <f>SUM(F29:K29)</f>
        <v>122253</v>
      </c>
      <c r="M29" s="33"/>
    </row>
    <row r="30" spans="6:13" ht="15">
      <c r="F30" s="23"/>
      <c r="G30" s="23"/>
      <c r="H30" s="23"/>
      <c r="I30" s="23"/>
      <c r="J30" s="23"/>
      <c r="K30" s="23"/>
      <c r="L30" s="23"/>
      <c r="M30" s="33"/>
    </row>
    <row r="31" spans="6:13" ht="15">
      <c r="F31" s="23"/>
      <c r="G31" s="23"/>
      <c r="H31" s="23"/>
      <c r="I31" s="23"/>
      <c r="J31" s="23"/>
      <c r="K31" s="23"/>
      <c r="L31" s="23"/>
      <c r="M31" s="33"/>
    </row>
    <row r="32" spans="3:13" ht="21" customHeight="1">
      <c r="C32" s="24" t="s">
        <v>73</v>
      </c>
      <c r="D32" s="24"/>
      <c r="E32" s="24"/>
      <c r="F32" s="26" t="s">
        <v>4</v>
      </c>
      <c r="G32" s="26"/>
      <c r="H32" s="26">
        <v>-25</v>
      </c>
      <c r="I32" s="26"/>
      <c r="J32" s="26">
        <v>25</v>
      </c>
      <c r="K32" s="26"/>
      <c r="L32" s="26">
        <f>SUM(F32:J32)</f>
        <v>0</v>
      </c>
      <c r="M32" s="33"/>
    </row>
    <row r="33" spans="3:13" ht="15">
      <c r="C33" s="72"/>
      <c r="D33" s="72"/>
      <c r="E33" s="72"/>
      <c r="F33" s="28"/>
      <c r="G33" s="28"/>
      <c r="H33" s="28"/>
      <c r="I33" s="28"/>
      <c r="J33" s="28"/>
      <c r="K33" s="28"/>
      <c r="L33" s="28"/>
      <c r="M33" s="33"/>
    </row>
    <row r="34" spans="3:13" ht="21" customHeight="1">
      <c r="C34" s="24" t="s">
        <v>14</v>
      </c>
      <c r="D34" s="24"/>
      <c r="E34" s="24"/>
      <c r="F34" s="26" t="s">
        <v>4</v>
      </c>
      <c r="G34" s="26"/>
      <c r="H34" s="26"/>
      <c r="I34" s="26"/>
      <c r="J34" s="26">
        <v>19715</v>
      </c>
      <c r="K34" s="26"/>
      <c r="L34" s="26">
        <f>SUM(F34:J34)</f>
        <v>19715</v>
      </c>
      <c r="M34" s="33"/>
    </row>
    <row r="35" spans="6:13" ht="15">
      <c r="F35" s="23"/>
      <c r="G35" s="23"/>
      <c r="H35" s="23"/>
      <c r="I35" s="23"/>
      <c r="J35" s="23"/>
      <c r="K35" s="23"/>
      <c r="L35" s="23"/>
      <c r="M35" s="33"/>
    </row>
    <row r="36" spans="3:13" ht="21" customHeight="1">
      <c r="C36" s="24" t="s">
        <v>80</v>
      </c>
      <c r="D36" s="24"/>
      <c r="E36" s="24"/>
      <c r="F36" s="26" t="s">
        <v>4</v>
      </c>
      <c r="G36" s="26"/>
      <c r="H36" s="26"/>
      <c r="I36" s="26"/>
      <c r="J36" s="26">
        <v>-3133</v>
      </c>
      <c r="K36" s="26"/>
      <c r="L36" s="26">
        <f>SUM(F36:J36)</f>
        <v>-3133</v>
      </c>
      <c r="M36" s="33"/>
    </row>
    <row r="37" spans="3:13" ht="15">
      <c r="C37" s="72"/>
      <c r="D37" s="72"/>
      <c r="E37" s="72"/>
      <c r="F37" s="28"/>
      <c r="G37" s="28"/>
      <c r="H37" s="28"/>
      <c r="I37" s="28"/>
      <c r="J37" s="28"/>
      <c r="K37" s="28"/>
      <c r="L37" s="28"/>
      <c r="M37" s="33"/>
    </row>
    <row r="38" spans="3:13" ht="21" customHeight="1">
      <c r="C38" s="24" t="s">
        <v>75</v>
      </c>
      <c r="D38" s="24"/>
      <c r="E38" s="24"/>
      <c r="F38" s="26">
        <v>590</v>
      </c>
      <c r="G38" s="26">
        <v>292</v>
      </c>
      <c r="H38" s="26"/>
      <c r="I38" s="26"/>
      <c r="J38" s="26"/>
      <c r="K38" s="26"/>
      <c r="L38" s="26">
        <f>SUM(F38:J38)</f>
        <v>882</v>
      </c>
      <c r="M38" s="33"/>
    </row>
    <row r="39" spans="3:13" ht="21" customHeight="1">
      <c r="C39" s="24"/>
      <c r="D39" s="24"/>
      <c r="E39" s="24"/>
      <c r="F39" s="26"/>
      <c r="G39" s="26"/>
      <c r="H39" s="26"/>
      <c r="I39" s="26"/>
      <c r="J39" s="26"/>
      <c r="K39" s="26"/>
      <c r="L39" s="26"/>
      <c r="M39" s="33"/>
    </row>
    <row r="40" spans="3:13" ht="18">
      <c r="C40" s="24" t="s">
        <v>77</v>
      </c>
      <c r="F40" s="23"/>
      <c r="G40" s="23"/>
      <c r="H40" s="23"/>
      <c r="I40" s="23"/>
      <c r="J40" s="23"/>
      <c r="K40" s="26">
        <v>0</v>
      </c>
      <c r="L40" s="26">
        <f>K40</f>
        <v>0</v>
      </c>
      <c r="M40" s="33"/>
    </row>
    <row r="41" spans="6:13" ht="15">
      <c r="F41" s="23"/>
      <c r="G41" s="23"/>
      <c r="H41" s="23"/>
      <c r="I41" s="23"/>
      <c r="J41" s="23"/>
      <c r="K41" s="23"/>
      <c r="L41" s="23"/>
      <c r="M41" s="33"/>
    </row>
    <row r="42" spans="6:13" ht="15">
      <c r="F42" s="73"/>
      <c r="G42" s="74"/>
      <c r="H42" s="74"/>
      <c r="I42" s="74"/>
      <c r="J42" s="74"/>
      <c r="K42" s="74"/>
      <c r="L42" s="74"/>
      <c r="M42" s="8"/>
    </row>
    <row r="43" spans="3:13" ht="21" customHeight="1">
      <c r="C43" s="4" t="s">
        <v>81</v>
      </c>
      <c r="D43" s="4"/>
      <c r="E43" s="4"/>
      <c r="F43" s="18">
        <f aca="true" t="shared" si="1" ref="F43:L43">SUM(F29:F41)</f>
        <v>87659</v>
      </c>
      <c r="G43" s="19">
        <f t="shared" si="1"/>
        <v>292</v>
      </c>
      <c r="H43" s="19">
        <f t="shared" si="1"/>
        <v>1177</v>
      </c>
      <c r="I43" s="19">
        <f t="shared" si="1"/>
        <v>0</v>
      </c>
      <c r="J43" s="19">
        <f t="shared" si="1"/>
        <v>51894</v>
      </c>
      <c r="K43" s="19">
        <f t="shared" si="1"/>
        <v>-1305</v>
      </c>
      <c r="L43" s="19">
        <f t="shared" si="1"/>
        <v>139717</v>
      </c>
      <c r="M43" s="8"/>
    </row>
    <row r="44" spans="6:13" ht="15">
      <c r="F44" s="22"/>
      <c r="G44" s="23"/>
      <c r="H44" s="23"/>
      <c r="I44" s="23"/>
      <c r="J44" s="23"/>
      <c r="K44" s="23"/>
      <c r="L44" s="23"/>
      <c r="M44" s="8"/>
    </row>
    <row r="45" spans="6:12" ht="15">
      <c r="F45" s="34"/>
      <c r="G45" s="34"/>
      <c r="H45" s="34"/>
      <c r="I45" s="34"/>
      <c r="J45" s="34"/>
      <c r="K45" s="34"/>
      <c r="L45" s="34"/>
    </row>
    <row r="46" ht="18">
      <c r="B46" s="4" t="s">
        <v>70</v>
      </c>
    </row>
    <row r="47" ht="18">
      <c r="B47" s="4" t="s">
        <v>71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3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spans="1:7" ht="18.75">
      <c r="A1" s="75"/>
      <c r="B1" s="79" t="s">
        <v>0</v>
      </c>
      <c r="C1" s="75"/>
      <c r="D1" s="75"/>
      <c r="E1" s="75"/>
      <c r="F1" s="75"/>
      <c r="G1" s="75"/>
    </row>
    <row r="2" ht="15">
      <c r="A2" s="75"/>
    </row>
    <row r="3" spans="1:2" ht="18">
      <c r="A3" s="75"/>
      <c r="B3" s="4" t="s">
        <v>89</v>
      </c>
    </row>
    <row r="4" spans="1:2" ht="18">
      <c r="A4" s="75"/>
      <c r="B4" s="4" t="s">
        <v>69</v>
      </c>
    </row>
    <row r="5" ht="15">
      <c r="A5" s="75"/>
    </row>
    <row r="6" spans="1:7" ht="18">
      <c r="A6" s="75"/>
      <c r="D6" s="71" t="s">
        <v>109</v>
      </c>
      <c r="E6" s="33"/>
      <c r="F6" s="71" t="s">
        <v>110</v>
      </c>
      <c r="G6" s="33"/>
    </row>
    <row r="7" spans="1:7" ht="18">
      <c r="A7" s="75"/>
      <c r="D7" s="15" t="s">
        <v>24</v>
      </c>
      <c r="E7" s="33"/>
      <c r="F7" s="15" t="s">
        <v>24</v>
      </c>
      <c r="G7" s="33"/>
    </row>
    <row r="8" spans="1:7" ht="15">
      <c r="A8" s="75"/>
      <c r="D8" s="17"/>
      <c r="E8" s="33"/>
      <c r="F8" s="17"/>
      <c r="G8" s="33"/>
    </row>
    <row r="9" spans="1:7" ht="18">
      <c r="A9" s="75"/>
      <c r="B9" s="4" t="s">
        <v>90</v>
      </c>
      <c r="D9" s="19">
        <v>18201</v>
      </c>
      <c r="E9" s="33"/>
      <c r="F9" s="19">
        <v>42100</v>
      </c>
      <c r="G9" s="33"/>
    </row>
    <row r="10" spans="1:7" ht="9" customHeight="1">
      <c r="A10" s="75"/>
      <c r="D10" s="23"/>
      <c r="E10" s="33"/>
      <c r="F10" s="23"/>
      <c r="G10" s="33"/>
    </row>
    <row r="11" spans="1:7" ht="18">
      <c r="A11" s="75"/>
      <c r="B11" s="4" t="s">
        <v>91</v>
      </c>
      <c r="D11" s="23"/>
      <c r="E11" s="33"/>
      <c r="F11" s="23"/>
      <c r="G11" s="33"/>
    </row>
    <row r="12" spans="1:7" ht="6" customHeight="1">
      <c r="A12" s="75"/>
      <c r="D12" s="23"/>
      <c r="E12" s="33"/>
      <c r="F12" s="23"/>
      <c r="G12" s="33"/>
    </row>
    <row r="13" spans="1:7" ht="18">
      <c r="A13" s="75"/>
      <c r="C13" s="24" t="s">
        <v>102</v>
      </c>
      <c r="D13" s="26">
        <v>8403</v>
      </c>
      <c r="E13" s="33"/>
      <c r="F13" s="26">
        <v>10840</v>
      </c>
      <c r="G13" s="33"/>
    </row>
    <row r="14" spans="1:7" ht="18">
      <c r="A14" s="75"/>
      <c r="C14" s="24" t="s">
        <v>103</v>
      </c>
      <c r="D14" s="26">
        <v>8015</v>
      </c>
      <c r="E14" s="33"/>
      <c r="F14" s="26">
        <v>5567</v>
      </c>
      <c r="G14" s="33"/>
    </row>
    <row r="15" spans="1:7" ht="4.5" customHeight="1">
      <c r="A15" s="75"/>
      <c r="C15" s="24"/>
      <c r="D15" s="23"/>
      <c r="E15" s="33"/>
      <c r="F15" s="23"/>
      <c r="G15" s="33"/>
    </row>
    <row r="16" spans="1:7" ht="6" customHeight="1">
      <c r="A16" s="75"/>
      <c r="D16" s="28"/>
      <c r="E16" s="33"/>
      <c r="F16" s="28"/>
      <c r="G16" s="33"/>
    </row>
    <row r="17" spans="1:7" ht="18">
      <c r="A17" s="75"/>
      <c r="B17" s="24" t="s">
        <v>92</v>
      </c>
      <c r="D17" s="26">
        <f>SUM(D9:D15)</f>
        <v>34619</v>
      </c>
      <c r="E17" s="33"/>
      <c r="F17" s="26">
        <f>SUM(F9:F15)</f>
        <v>58507</v>
      </c>
      <c r="G17" s="33"/>
    </row>
    <row r="18" spans="1:7" ht="6" customHeight="1">
      <c r="A18" s="75"/>
      <c r="D18" s="23"/>
      <c r="E18" s="33"/>
      <c r="F18" s="23"/>
      <c r="G18" s="33"/>
    </row>
    <row r="19" spans="1:7" ht="18">
      <c r="A19" s="75"/>
      <c r="C19" s="24" t="s">
        <v>104</v>
      </c>
      <c r="D19" s="26">
        <v>-33637</v>
      </c>
      <c r="E19" s="33"/>
      <c r="F19" s="26">
        <v>-96357</v>
      </c>
      <c r="G19" s="33"/>
    </row>
    <row r="20" spans="1:7" ht="18">
      <c r="A20" s="75"/>
      <c r="C20" s="24" t="s">
        <v>105</v>
      </c>
      <c r="D20" s="26">
        <v>-14673</v>
      </c>
      <c r="E20" s="33"/>
      <c r="F20" s="26">
        <v>7799</v>
      </c>
      <c r="G20" s="33"/>
    </row>
    <row r="21" spans="1:7" ht="18">
      <c r="A21" s="75"/>
      <c r="C21" s="24" t="s">
        <v>106</v>
      </c>
      <c r="D21" s="26">
        <v>-10999</v>
      </c>
      <c r="E21" s="33"/>
      <c r="F21" s="26">
        <v>-4632</v>
      </c>
      <c r="G21" s="33"/>
    </row>
    <row r="22" spans="1:7" ht="6.75" customHeight="1">
      <c r="A22" s="75"/>
      <c r="C22" s="24"/>
      <c r="D22" s="23"/>
      <c r="E22" s="33"/>
      <c r="F22" s="23"/>
      <c r="G22" s="33"/>
    </row>
    <row r="23" spans="1:7" ht="6.75" customHeight="1">
      <c r="A23" s="75"/>
      <c r="D23" s="28"/>
      <c r="E23" s="33"/>
      <c r="F23" s="28"/>
      <c r="G23" s="33"/>
    </row>
    <row r="24" spans="1:7" ht="18">
      <c r="A24" s="75"/>
      <c r="B24" s="4" t="s">
        <v>93</v>
      </c>
      <c r="C24" s="24"/>
      <c r="D24" s="19">
        <f>SUM(D17:D22)</f>
        <v>-24690</v>
      </c>
      <c r="E24" s="33"/>
      <c r="F24" s="19">
        <f>SUM(F17:F22)</f>
        <v>-34683</v>
      </c>
      <c r="G24" s="33"/>
    </row>
    <row r="25" spans="1:7" ht="15">
      <c r="A25" s="75"/>
      <c r="D25" s="23"/>
      <c r="E25" s="33"/>
      <c r="F25" s="23"/>
      <c r="G25" s="33"/>
    </row>
    <row r="26" spans="1:7" ht="18">
      <c r="A26" s="75"/>
      <c r="B26" s="4" t="s">
        <v>94</v>
      </c>
      <c r="C26" s="24"/>
      <c r="D26" s="19">
        <v>-11823</v>
      </c>
      <c r="E26" s="33"/>
      <c r="F26" s="19">
        <v>-3911</v>
      </c>
      <c r="G26" s="33"/>
    </row>
    <row r="27" spans="1:7" ht="15">
      <c r="A27" s="75"/>
      <c r="D27" s="23"/>
      <c r="E27" s="33"/>
      <c r="F27" s="23"/>
      <c r="G27" s="33"/>
    </row>
    <row r="28" spans="1:7" ht="18">
      <c r="A28" s="75"/>
      <c r="B28" s="4" t="s">
        <v>95</v>
      </c>
      <c r="C28" s="24"/>
      <c r="D28" s="19">
        <v>36166</v>
      </c>
      <c r="E28" s="33"/>
      <c r="F28" s="19">
        <v>43967</v>
      </c>
      <c r="G28" s="33"/>
    </row>
    <row r="29" spans="1:7" ht="15">
      <c r="A29" s="75"/>
      <c r="D29" s="23"/>
      <c r="E29" s="33"/>
      <c r="F29" s="23"/>
      <c r="G29" s="33"/>
    </row>
    <row r="30" spans="1:7" ht="15">
      <c r="A30" s="75"/>
      <c r="D30" s="28"/>
      <c r="E30" s="33"/>
      <c r="F30" s="28"/>
      <c r="G30" s="33"/>
    </row>
    <row r="31" spans="1:7" ht="18">
      <c r="A31" s="75"/>
      <c r="B31" s="24" t="s">
        <v>96</v>
      </c>
      <c r="C31" s="24"/>
      <c r="D31" s="26">
        <f>SUM(D24:D29)</f>
        <v>-347</v>
      </c>
      <c r="E31" s="33"/>
      <c r="F31" s="26">
        <f>SUM(F24:F29)</f>
        <v>5373</v>
      </c>
      <c r="G31" s="33"/>
    </row>
    <row r="32" spans="1:7" ht="15">
      <c r="A32" s="75"/>
      <c r="D32" s="23"/>
      <c r="E32" s="33"/>
      <c r="F32" s="23"/>
      <c r="G32" s="33"/>
    </row>
    <row r="33" spans="1:7" ht="18">
      <c r="A33" s="75"/>
      <c r="B33" s="4" t="s">
        <v>97</v>
      </c>
      <c r="C33" s="24"/>
      <c r="D33" s="19">
        <v>8131</v>
      </c>
      <c r="E33" s="33"/>
      <c r="F33" s="19">
        <v>71</v>
      </c>
      <c r="G33" s="33"/>
    </row>
    <row r="34" spans="1:7" ht="18">
      <c r="A34" s="75"/>
      <c r="B34" s="24" t="s">
        <v>98</v>
      </c>
      <c r="C34" s="24"/>
      <c r="D34" s="26">
        <v>0</v>
      </c>
      <c r="E34" s="33"/>
      <c r="F34" s="26">
        <v>0</v>
      </c>
      <c r="G34" s="33"/>
    </row>
    <row r="35" spans="1:7" ht="15">
      <c r="A35" s="75"/>
      <c r="D35" s="23"/>
      <c r="E35" s="33"/>
      <c r="F35" s="23"/>
      <c r="G35" s="33"/>
    </row>
    <row r="36" spans="1:7" ht="15">
      <c r="A36" s="75"/>
      <c r="D36" s="28"/>
      <c r="E36" s="33"/>
      <c r="F36" s="28"/>
      <c r="G36" s="33"/>
    </row>
    <row r="37" spans="1:7" ht="18">
      <c r="A37" s="75"/>
      <c r="B37" s="4" t="s">
        <v>99</v>
      </c>
      <c r="C37" s="24"/>
      <c r="D37" s="19">
        <f>SUM(D31:D35)</f>
        <v>7784</v>
      </c>
      <c r="E37" s="33"/>
      <c r="F37" s="19">
        <f>SUM(F31:F35)</f>
        <v>5444</v>
      </c>
      <c r="G37" s="33"/>
    </row>
    <row r="38" spans="1:7" ht="15">
      <c r="A38" s="75"/>
      <c r="D38" s="23"/>
      <c r="E38" s="33"/>
      <c r="F38" s="23"/>
      <c r="G38" s="33"/>
    </row>
    <row r="39" spans="1:6" ht="15">
      <c r="A39" s="75"/>
      <c r="D39" s="76"/>
      <c r="F39" s="76"/>
    </row>
    <row r="40" spans="1:3" ht="18">
      <c r="A40" s="75"/>
      <c r="B40" s="24" t="s">
        <v>100</v>
      </c>
      <c r="C40" s="24"/>
    </row>
    <row r="41" spans="1:6" ht="18">
      <c r="A41" s="75"/>
      <c r="B41" s="24"/>
      <c r="C41" s="24" t="s">
        <v>107</v>
      </c>
      <c r="D41" s="77">
        <f>10163+150</f>
        <v>10313</v>
      </c>
      <c r="F41" s="77">
        <v>11074</v>
      </c>
    </row>
    <row r="42" spans="1:6" ht="18">
      <c r="A42" s="75"/>
      <c r="B42" s="24"/>
      <c r="C42" s="24" t="s">
        <v>108</v>
      </c>
      <c r="D42" s="77">
        <v>-2529</v>
      </c>
      <c r="F42" s="77">
        <v>-5630</v>
      </c>
    </row>
    <row r="43" spans="1:6" ht="6.75" customHeight="1">
      <c r="A43" s="75"/>
      <c r="D43" s="77"/>
      <c r="F43" s="77"/>
    </row>
    <row r="44" spans="1:6" ht="18">
      <c r="A44" s="75"/>
      <c r="D44" s="78">
        <f>SUM(D41:D43)</f>
        <v>7784</v>
      </c>
      <c r="F44" s="78">
        <f>SUM(F41:F43)</f>
        <v>5444</v>
      </c>
    </row>
    <row r="45" spans="1:6" ht="15">
      <c r="A45" s="75"/>
      <c r="D45" s="72"/>
      <c r="F45" s="72"/>
    </row>
    <row r="46" spans="1:2" ht="18">
      <c r="A46" s="75"/>
      <c r="B46" s="4" t="s">
        <v>101</v>
      </c>
    </row>
    <row r="47" spans="1:2" ht="18">
      <c r="A47" s="75"/>
      <c r="B47" s="4" t="s">
        <v>18</v>
      </c>
    </row>
    <row r="48" ht="15">
      <c r="A48" s="75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